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<sst xmlns="http://schemas.openxmlformats.org/spreadsheetml/2006/main" count="101" uniqueCount="95">
  <si>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PHÁT TRIỂN ĐIỆN MIỀN TRUNG</t>
  </si>
  <si>
    <t>BÁO CÁO TÀI CHÍNH TÓM TẮT</t>
  </si>
  <si>
    <t>I.A. BẢNG CÂN ĐỐI KẾ TOÁN</t>
  </si>
  <si>
    <t>ĐVT: VND</t>
  </si>
  <si>
    <t>TT</t>
  </si>
  <si>
    <t>Nội dung</t>
  </si>
  <si>
    <t xml:space="preserve"> Mã số </t>
  </si>
  <si>
    <t>Thuyết</t>
  </si>
  <si>
    <t>minh</t>
  </si>
  <si>
    <t>VND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</si>
  <si>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</si>
  <si>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</si>
  <si>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</si>
  <si>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</si>
  <si>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</si>
  <si>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</si>
  <si>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</si>
  <si>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II.</t>
  </si>
  <si>
    <t>TÀI SẢN DÀI HẠN</t>
  </si>
  <si>
    <t>Các khoản phải thu dài hạn</t>
  </si>
  <si>
    <t>Tài sản cố định</t>
  </si>
  <si>
    <t xml:space="preserve"> -Tài sản cố định hữu hình</t>
  </si>
  <si>
    <t xml:space="preserve"> -Tài sản cố định thuê tài chính</t>
  </si>
  <si>
    <t xml:space="preserve"> -Tài sản cố định vô hình</t>
  </si>
  <si>
    <t xml:space="preserve"> -Chi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</si>
  <si>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</si>
  <si>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</si>
  <si>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</si>
  <si>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</si>
  <si>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</si>
  <si>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</si>
  <si>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 xml:space="preserve">Nợ phải trả </t>
  </si>
  <si>
    <t>Nợ ngắn hạn</t>
  </si>
  <si>
    <t>Nợ dài hạn</t>
  </si>
  <si>
    <t>V</t>
  </si>
  <si>
    <t>Vốn chủ sở hữu</t>
  </si>
  <si>
    <t xml:space="preserve"> -Vốn đầu tư của chủ sở hữu</t>
  </si>
  <si>
    <t xml:space="preserve"> -Thặng dư vốn cổ phần</t>
  </si>
  <si>
    <t xml:space="preserve"> - Vốn khác của chủ sở hữu</t>
  </si>
  <si>
    <t xml:space="preserve"> -Cổ phiếu ngân quỹ</t>
  </si>
  <si>
    <t xml:space="preserve"> -Chênh lệch đánh giá lại tài sản</t>
  </si>
  <si>
    <t xml:space="preserve"> -Chênh lệch tỷ giá hối đoái</t>
  </si>
  <si>
    <t xml:space="preserve"> -Quỹ đầu tư phát triển</t>
  </si>
  <si>
    <t xml:space="preserve"> -Lợi nhuận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</si>
  <si>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</si>
  <si>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</si>
  <si>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</si>
  <si>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-Nguồn kinh phí</t>
  </si>
  <si>
    <t xml:space="preserve"> -Nguồn kinh phí đã hình thành TSCĐ</t>
  </si>
  <si>
    <t>TỔNG CỘNG NGUỒN VỐN</t>
  </si>
  <si>
    <t>II. A.KẾT QUẢ HOẠT ĐỘNG KINH DOANH</t>
  </si>
  <si>
    <t xml:space="preserve"> Chỉ tiêu </t>
  </si>
  <si>
    <t>số</t>
  </si>
  <si>
    <t>1.</t>
  </si>
  <si>
    <t>Doanh thu bán hàng và cung cấp dịch vụ</t>
  </si>
  <si>
    <t>01</t>
  </si>
  <si>
    <t>2.</t>
  </si>
  <si>
    <t>Các khoản giảm trừ</t>
  </si>
  <si>
    <t>03</t>
  </si>
  <si>
    <t>3.</t>
  </si>
  <si>
    <t xml:space="preserve">Doanh thu thuần về bán hàng và CC dịch vụ </t>
  </si>
  <si>
    <t>4.</t>
  </si>
  <si>
    <t>Giá vốn hàng bán</t>
  </si>
  <si>
    <t>5.</t>
  </si>
  <si>
    <t xml:space="preserve">Lợi nhuận gộp về bán hàng và cung cấp dịch vụ </t>
  </si>
  <si>
    <t>6.</t>
  </si>
  <si>
    <t>Doanh thu hoạt động tài chính</t>
  </si>
  <si>
    <t>7.</t>
  </si>
  <si>
    <t>Chi phí hoạt động tài chính</t>
  </si>
  <si>
    <t>Trong đó: Lãi vay</t>
  </si>
  <si>
    <t>8.</t>
  </si>
  <si>
    <t>Chi phí bán hàng</t>
  </si>
  <si>
    <t>9.</t>
  </si>
  <si>
    <t>Chi phí quản lý doanh nghiệp</t>
  </si>
  <si>
    <t>10.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</si>
  <si>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</si>
  <si>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</si>
  <si>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</si>
  <si>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</si>
  <si>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</si>
  <si>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</si>
  <si>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 xml:space="preserve">Lợi nhuận sau thuế </t>
  </si>
  <si>
    <t>17</t>
  </si>
  <si>
    <t>Lãi cơ bản trên cổ phiếu</t>
  </si>
  <si>
    <t>18</t>
  </si>
  <si>
    <t>Cổ tức trên mỗi cổ phiếu</t>
  </si>
  <si>
    <t>Tổng Giám đốc</t>
  </si>
  <si>
    <t>VI</t>
  </si>
  <si>
    <t>Lũy kế</t>
  </si>
  <si>
    <t>CÔNG TY CỔ PHẦN ĐẦU TƯ VÀ</t>
  </si>
  <si>
    <t>30/06/2010</t>
  </si>
  <si>
    <t>Nha Trang, ngày 08 tháng 10 năm 2010</t>
  </si>
  <si>
    <t>Nguyễn Hoài Nam</t>
  </si>
  <si>
    <t>Quý 4/2010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</si>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</sst>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2"/>
      <name val="VNI-Times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i/>
      <sz val="10.5"/>
      <name val="Times New Roman"/>
      <family val="1"/>
    </font>
    <font>
      <sz val="10.5"/>
      <color indexed="12"/>
      <name val="VNarial"/>
      <family val="2"/>
    </font>
    <font>
      <b/>
      <sz val="10.5"/>
      <color indexed="12"/>
      <name val="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 style="double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right"/>
    </xf>
    <xf numFmtId="41" fontId="2" fillId="0" borderId="0" xfId="42" applyNumberFormat="1" applyFont="1" applyFill="1" applyBorder="1" applyAlignment="1">
      <alignment/>
    </xf>
    <xf numFmtId="41" fontId="6" fillId="0" borderId="11" xfId="0" applyNumberFormat="1" applyFont="1" applyBorder="1" applyAlignment="1">
      <alignment horizontal="center" vertical="center" wrapText="1"/>
    </xf>
    <xf numFmtId="14" fontId="6" fillId="0" borderId="11" xfId="42" applyNumberFormat="1" applyFont="1" applyBorder="1" applyAlignment="1" quotePrefix="1">
      <alignment horizontal="right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2" xfId="42" applyNumberFormat="1" applyFont="1" applyBorder="1" applyAlignment="1">
      <alignment horizontal="right" vertical="center" wrapText="1"/>
    </xf>
    <xf numFmtId="41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14" xfId="42" applyNumberFormat="1" applyFont="1" applyBorder="1" applyAlignment="1">
      <alignment horizontal="right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6" fillId="0" borderId="0" xfId="42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" fontId="1" fillId="0" borderId="0" xfId="42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2"/>
    </xf>
    <xf numFmtId="49" fontId="6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4" fontId="6" fillId="0" borderId="0" xfId="42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Continuous"/>
    </xf>
    <xf numFmtId="37" fontId="6" fillId="0" borderId="17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1" fillId="0" borderId="18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justify" vertical="center" wrapText="1"/>
    </xf>
    <xf numFmtId="41" fontId="6" fillId="0" borderId="16" xfId="42" applyNumberFormat="1" applyFont="1" applyBorder="1" applyAlignment="1">
      <alignment horizontal="right" vertical="center"/>
    </xf>
    <xf numFmtId="41" fontId="6" fillId="0" borderId="19" xfId="42" applyNumberFormat="1" applyFont="1" applyBorder="1" applyAlignment="1">
      <alignment horizontal="right" vertical="center"/>
    </xf>
    <xf numFmtId="41" fontId="1" fillId="0" borderId="16" xfId="42" applyNumberFormat="1" applyFont="1" applyBorder="1" applyAlignment="1">
      <alignment horizontal="right" vertical="center"/>
    </xf>
    <xf numFmtId="41" fontId="1" fillId="0" borderId="19" xfId="42" applyNumberFormat="1" applyFont="1" applyBorder="1" applyAlignment="1">
      <alignment horizontal="right" vertical="center"/>
    </xf>
    <xf numFmtId="41" fontId="8" fillId="0" borderId="16" xfId="42" applyNumberFormat="1" applyFont="1" applyBorder="1" applyAlignment="1">
      <alignment horizontal="right" vertical="center"/>
    </xf>
    <xf numFmtId="41" fontId="8" fillId="0" borderId="19" xfId="42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center" vertical="center"/>
    </xf>
    <xf numFmtId="37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center" vertical="center"/>
    </xf>
    <xf numFmtId="41" fontId="1" fillId="0" borderId="21" xfId="42" applyNumberFormat="1" applyFont="1" applyBorder="1" applyAlignment="1">
      <alignment horizontal="right" vertical="center"/>
    </xf>
    <xf numFmtId="41" fontId="1" fillId="0" borderId="22" xfId="42" applyNumberFormat="1" applyFont="1" applyBorder="1" applyAlignment="1">
      <alignment horizontal="right" vertical="center"/>
    </xf>
    <xf numFmtId="37" fontId="6" fillId="0" borderId="23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left" vertical="center" wrapText="1"/>
    </xf>
    <xf numFmtId="41" fontId="6" fillId="0" borderId="24" xfId="0" applyNumberFormat="1" applyFont="1" applyBorder="1" applyAlignment="1">
      <alignment horizontal="center" vertical="center"/>
    </xf>
    <xf numFmtId="41" fontId="6" fillId="0" borderId="24" xfId="42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1" fontId="6" fillId="0" borderId="25" xfId="0" applyNumberFormat="1" applyFont="1" applyFill="1" applyBorder="1" applyAlignment="1">
      <alignment horizontal="center" vertical="center"/>
    </xf>
    <xf numFmtId="41" fontId="6" fillId="0" borderId="25" xfId="42" applyNumberFormat="1" applyFont="1" applyFill="1" applyBorder="1" applyAlignment="1">
      <alignment horizontal="right" vertical="center"/>
    </xf>
    <xf numFmtId="41" fontId="1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26" xfId="42" applyNumberFormat="1" applyFont="1" applyFill="1" applyBorder="1" applyAlignment="1">
      <alignment horizontal="right" vertical="center"/>
    </xf>
    <xf numFmtId="41" fontId="6" fillId="0" borderId="27" xfId="42" applyNumberFormat="1" applyFont="1" applyFill="1" applyBorder="1" applyAlignment="1">
      <alignment horizontal="right" vertical="center"/>
    </xf>
    <xf numFmtId="41" fontId="6" fillId="0" borderId="28" xfId="42" applyNumberFormat="1" applyFont="1" applyFill="1" applyBorder="1" applyAlignment="1">
      <alignment horizontal="right" vertical="center"/>
    </xf>
    <xf numFmtId="37" fontId="6" fillId="0" borderId="29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4" fontId="6" fillId="0" borderId="30" xfId="42" applyNumberFormat="1" applyFont="1" applyBorder="1" applyAlignment="1" quotePrefix="1">
      <alignment horizontal="right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49" fontId="1" fillId="0" borderId="33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center"/>
    </xf>
    <xf numFmtId="164" fontId="1" fillId="0" borderId="24" xfId="42" applyNumberFormat="1" applyFont="1" applyBorder="1" applyAlignment="1">
      <alignment vertical="center"/>
    </xf>
    <xf numFmtId="164" fontId="6" fillId="0" borderId="24" xfId="42" applyNumberFormat="1" applyFont="1" applyBorder="1" applyAlignment="1">
      <alignment vertical="center"/>
    </xf>
    <xf numFmtId="164" fontId="6" fillId="0" borderId="34" xfId="42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64" fontId="1" fillId="0" borderId="16" xfId="42" applyNumberFormat="1" applyFont="1" applyBorder="1" applyAlignment="1">
      <alignment vertical="center"/>
    </xf>
    <xf numFmtId="164" fontId="1" fillId="0" borderId="19" xfId="42" applyNumberFormat="1" applyFont="1" applyBorder="1" applyAlignment="1">
      <alignment vertical="center"/>
    </xf>
    <xf numFmtId="164" fontId="6" fillId="0" borderId="16" xfId="42" applyNumberFormat="1" applyFont="1" applyBorder="1" applyAlignment="1">
      <alignment vertical="center"/>
    </xf>
    <xf numFmtId="164" fontId="6" fillId="0" borderId="19" xfId="42" applyNumberFormat="1" applyFont="1" applyBorder="1" applyAlignment="1">
      <alignment vertical="center"/>
    </xf>
    <xf numFmtId="164" fontId="8" fillId="0" borderId="16" xfId="42" applyNumberFormat="1" applyFont="1" applyBorder="1" applyAlignment="1">
      <alignment vertical="center"/>
    </xf>
    <xf numFmtId="164" fontId="8" fillId="0" borderId="19" xfId="42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64" fontId="1" fillId="0" borderId="21" xfId="42" applyNumberFormat="1" applyFont="1" applyBorder="1" applyAlignment="1">
      <alignment vertical="center"/>
    </xf>
    <xf numFmtId="164" fontId="1" fillId="0" borderId="22" xfId="42" applyNumberFormat="1" applyFon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vertical="center"/>
    </xf>
    <xf numFmtId="1" fontId="1" fillId="0" borderId="33" xfId="42" applyNumberFormat="1" applyFont="1" applyBorder="1" applyAlignment="1">
      <alignment vertical="center"/>
    </xf>
    <xf numFmtId="1" fontId="1" fillId="0" borderId="35" xfId="42" applyNumberFormat="1" applyFont="1" applyBorder="1" applyAlignment="1">
      <alignment vertical="center"/>
    </xf>
    <xf numFmtId="41" fontId="6" fillId="0" borderId="36" xfId="42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7" fontId="6" fillId="0" borderId="37" xfId="0" applyNumberFormat="1" applyFont="1" applyBorder="1" applyAlignment="1">
      <alignment horizontal="center" vertical="center"/>
    </xf>
    <xf numFmtId="37" fontId="6" fillId="0" borderId="3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68">
      <selection activeCell="E80" sqref="E80"/>
    </sheetView>
  </sheetViews>
  <sheetFormatPr defaultColWidth="8.796875" defaultRowHeight="15"/>
  <cols>
    <col min="1" max="1" width="2.59765625" style="42" customWidth="1"/>
    <col min="2" max="2" width="21.8984375" style="43" customWidth="1"/>
    <col min="3" max="3" width="7" style="44" customWidth="1"/>
    <col min="4" max="4" width="6.69921875" style="44" hidden="1" customWidth="1"/>
    <col min="5" max="6" width="17.898437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77" t="s">
        <v>89</v>
      </c>
      <c r="B1" s="1"/>
      <c r="C1" s="2"/>
      <c r="D1" s="2"/>
      <c r="E1" s="3"/>
      <c r="F1" s="3"/>
    </row>
    <row r="2" spans="1:6" ht="13.5">
      <c r="A2" s="77" t="s">
        <v>0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47" t="s">
        <v>1</v>
      </c>
      <c r="B4" s="47"/>
      <c r="C4" s="47"/>
      <c r="D4" s="47"/>
      <c r="E4" s="47"/>
      <c r="F4" s="47"/>
    </row>
    <row r="5" spans="1:6" ht="20.25">
      <c r="A5" s="6" t="s">
        <v>93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2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3</v>
      </c>
      <c r="G8" s="17"/>
    </row>
    <row r="9" spans="1:7" s="10" customFormat="1" ht="18.75" customHeight="1" thickTop="1">
      <c r="A9" s="139" t="s">
        <v>4</v>
      </c>
      <c r="B9" s="137" t="s">
        <v>5</v>
      </c>
      <c r="C9" s="145" t="s">
        <v>6</v>
      </c>
      <c r="D9" s="18" t="s">
        <v>7</v>
      </c>
      <c r="E9" s="19">
        <v>40451</v>
      </c>
      <c r="F9" s="80" t="s">
        <v>90</v>
      </c>
      <c r="G9" s="17"/>
    </row>
    <row r="10" spans="1:7" s="10" customFormat="1" ht="18.75" customHeight="1" thickBot="1">
      <c r="A10" s="140"/>
      <c r="B10" s="138"/>
      <c r="C10" s="146"/>
      <c r="D10" s="20" t="s">
        <v>8</v>
      </c>
      <c r="E10" s="21" t="s">
        <v>9</v>
      </c>
      <c r="F10" s="22" t="s">
        <v>9</v>
      </c>
      <c r="G10" s="17"/>
    </row>
    <row r="11" spans="1:7" s="10" customFormat="1" ht="14.25" thickTop="1">
      <c r="A11" s="48"/>
      <c r="B11" s="23"/>
      <c r="C11" s="95"/>
      <c r="D11" s="24"/>
      <c r="E11" s="25"/>
      <c r="F11" s="26"/>
      <c r="G11" s="30"/>
    </row>
    <row r="12" spans="1:7" ht="13.5">
      <c r="A12" s="49" t="s">
        <v>10</v>
      </c>
      <c r="B12" s="51" t="s">
        <v>11</v>
      </c>
      <c r="C12" s="96">
        <v>100</v>
      </c>
      <c r="D12" s="27"/>
      <c r="E12" s="52">
        <f>SUM(E13:E17)</f>
        <v>119322425964</v>
      </c>
      <c r="F12" s="53">
        <f>SUM(F13:F17)</f>
        <v>140518680120</v>
      </c>
      <c r="G12" s="30"/>
    </row>
    <row r="13" spans="1:7" ht="27">
      <c r="A13" s="50">
        <v>1</v>
      </c>
      <c r="B13" s="131" t="s">
        <v>12</v>
      </c>
      <c r="C13" s="97">
        <v>110</v>
      </c>
      <c r="D13" s="29"/>
      <c r="E13" s="54">
        <v>64067159676</v>
      </c>
      <c r="F13" s="55">
        <v>92697601581</v>
      </c>
      <c r="G13" s="30"/>
    </row>
    <row r="14" spans="1:7" ht="27">
      <c r="A14" s="50">
        <v>2</v>
      </c>
      <c r="B14" s="131" t="s">
        <v>13</v>
      </c>
      <c r="C14" s="97">
        <v>120</v>
      </c>
      <c r="D14" s="29"/>
      <c r="E14" s="54"/>
      <c r="F14" s="55">
        <v>0</v>
      </c>
      <c r="G14" s="30"/>
    </row>
    <row r="15" spans="1:7" ht="13.5">
      <c r="A15" s="50">
        <v>3</v>
      </c>
      <c r="B15" s="131" t="s">
        <v>14</v>
      </c>
      <c r="C15" s="97">
        <v>130</v>
      </c>
      <c r="D15" s="29"/>
      <c r="E15" s="54">
        <v>49365418582</v>
      </c>
      <c r="F15" s="55">
        <v>42205443430</v>
      </c>
      <c r="G15" s="30"/>
    </row>
    <row r="16" spans="1:7" ht="13.5">
      <c r="A16" s="50">
        <v>4</v>
      </c>
      <c r="B16" s="131" t="s">
        <v>15</v>
      </c>
      <c r="C16" s="97">
        <v>140</v>
      </c>
      <c r="D16" s="29"/>
      <c r="E16" s="54">
        <v>4966463173</v>
      </c>
      <c r="F16" s="55">
        <v>4681432381</v>
      </c>
      <c r="G16" s="30"/>
    </row>
    <row r="17" spans="1:7" ht="13.5">
      <c r="A17" s="50">
        <v>5</v>
      </c>
      <c r="B17" s="131" t="s">
        <v>16</v>
      </c>
      <c r="C17" s="97">
        <v>150</v>
      </c>
      <c r="D17" s="29"/>
      <c r="E17" s="54">
        <v>923384533</v>
      </c>
      <c r="F17" s="55">
        <v>934202728</v>
      </c>
      <c r="G17" s="30"/>
    </row>
    <row r="18" spans="1:7" ht="13.5">
      <c r="A18" s="49" t="s">
        <v>17</v>
      </c>
      <c r="B18" s="132" t="s">
        <v>18</v>
      </c>
      <c r="C18" s="98">
        <v>200</v>
      </c>
      <c r="D18" s="29"/>
      <c r="E18" s="52">
        <f>E20+E25+E26+E27</f>
        <v>266222080648</v>
      </c>
      <c r="F18" s="53">
        <f>F20+F25+F26+F27</f>
        <v>272800879445</v>
      </c>
      <c r="G18" s="30"/>
    </row>
    <row r="19" spans="1:7" ht="13.5">
      <c r="A19" s="50">
        <v>1</v>
      </c>
      <c r="B19" s="131" t="s">
        <v>19</v>
      </c>
      <c r="C19" s="97">
        <v>210</v>
      </c>
      <c r="D19" s="29"/>
      <c r="E19" s="54"/>
      <c r="F19" s="55">
        <v>0</v>
      </c>
      <c r="G19" s="30"/>
    </row>
    <row r="20" spans="1:7" ht="13.5">
      <c r="A20" s="50">
        <v>2</v>
      </c>
      <c r="B20" s="131" t="s">
        <v>20</v>
      </c>
      <c r="C20" s="97">
        <v>220</v>
      </c>
      <c r="D20" s="29"/>
      <c r="E20" s="54">
        <f>SUM(E21:E24)</f>
        <v>266091749655</v>
      </c>
      <c r="F20" s="55">
        <f>SUM(F21:F24)</f>
        <v>272629035499</v>
      </c>
      <c r="G20" s="30"/>
    </row>
    <row r="21" spans="1:7" ht="13.5">
      <c r="A21" s="50"/>
      <c r="B21" s="131" t="s">
        <v>21</v>
      </c>
      <c r="C21" s="97">
        <v>221</v>
      </c>
      <c r="D21" s="28">
        <v>9</v>
      </c>
      <c r="E21" s="56">
        <v>254837279425</v>
      </c>
      <c r="F21" s="57">
        <v>261453674733</v>
      </c>
      <c r="G21" s="30"/>
    </row>
    <row r="22" spans="1:7" ht="27">
      <c r="A22" s="50"/>
      <c r="B22" s="131" t="s">
        <v>22</v>
      </c>
      <c r="C22" s="97">
        <v>224</v>
      </c>
      <c r="D22" s="28"/>
      <c r="E22" s="56"/>
      <c r="F22" s="57"/>
      <c r="G22" s="30"/>
    </row>
    <row r="23" spans="1:7" ht="13.5">
      <c r="A23" s="50"/>
      <c r="B23" s="131" t="s">
        <v>23</v>
      </c>
      <c r="C23" s="97">
        <v>227</v>
      </c>
      <c r="D23" s="28">
        <v>10</v>
      </c>
      <c r="E23" s="56">
        <v>10747407144</v>
      </c>
      <c r="F23" s="57">
        <v>10759206771</v>
      </c>
      <c r="G23" s="30"/>
    </row>
    <row r="24" spans="1:7" ht="27">
      <c r="A24" s="50"/>
      <c r="B24" s="131" t="s">
        <v>24</v>
      </c>
      <c r="C24" s="97">
        <v>230</v>
      </c>
      <c r="D24" s="28">
        <v>11</v>
      </c>
      <c r="E24" s="56">
        <v>507063086</v>
      </c>
      <c r="F24" s="57">
        <v>416153995</v>
      </c>
      <c r="G24" s="30"/>
    </row>
    <row r="25" spans="1:7" ht="13.5">
      <c r="A25" s="50">
        <v>3</v>
      </c>
      <c r="B25" s="131" t="s">
        <v>25</v>
      </c>
      <c r="C25" s="98">
        <v>240</v>
      </c>
      <c r="D25" s="29"/>
      <c r="E25" s="54"/>
      <c r="F25" s="55"/>
      <c r="G25" s="30"/>
    </row>
    <row r="26" spans="1:7" ht="14.25" customHeight="1">
      <c r="A26" s="50">
        <v>4</v>
      </c>
      <c r="B26" s="131" t="s">
        <v>26</v>
      </c>
      <c r="C26" s="97">
        <v>250</v>
      </c>
      <c r="D26" s="28"/>
      <c r="E26" s="54"/>
      <c r="F26" s="55"/>
      <c r="G26" s="30"/>
    </row>
    <row r="27" spans="1:7" ht="14.25" customHeight="1">
      <c r="A27" s="59">
        <v>5</v>
      </c>
      <c r="B27" s="133" t="s">
        <v>27</v>
      </c>
      <c r="C27" s="99">
        <v>260</v>
      </c>
      <c r="D27" s="61"/>
      <c r="E27" s="54">
        <v>130330993</v>
      </c>
      <c r="F27" s="55">
        <v>171843946</v>
      </c>
      <c r="G27" s="30"/>
    </row>
    <row r="28" spans="1:7" s="31" customFormat="1" ht="22.5" customHeight="1">
      <c r="A28" s="81" t="s">
        <v>28</v>
      </c>
      <c r="B28" s="68" t="s">
        <v>29</v>
      </c>
      <c r="C28" s="100">
        <v>270</v>
      </c>
      <c r="D28" s="69"/>
      <c r="E28" s="70">
        <f>E18+E12</f>
        <v>385544506612</v>
      </c>
      <c r="F28" s="75">
        <f>F18+F12</f>
        <v>413319559565</v>
      </c>
      <c r="G28" s="30"/>
    </row>
    <row r="29" spans="1:7" ht="13.5">
      <c r="A29" s="64" t="s">
        <v>30</v>
      </c>
      <c r="B29" s="65" t="s">
        <v>31</v>
      </c>
      <c r="C29" s="101">
        <v>300</v>
      </c>
      <c r="D29" s="66"/>
      <c r="E29" s="67">
        <f>SUM(E30:E31)</f>
        <v>222751727430</v>
      </c>
      <c r="F29" s="130">
        <f>SUM(F30:F31)</f>
        <v>258156145057</v>
      </c>
      <c r="G29" s="30"/>
    </row>
    <row r="30" spans="1:7" ht="13.5">
      <c r="A30" s="50">
        <v>1</v>
      </c>
      <c r="B30" s="134" t="s">
        <v>32</v>
      </c>
      <c r="C30" s="97">
        <v>310</v>
      </c>
      <c r="D30" s="29"/>
      <c r="E30" s="54">
        <v>54963349657</v>
      </c>
      <c r="F30" s="55">
        <v>53847207490</v>
      </c>
      <c r="G30" s="30"/>
    </row>
    <row r="31" spans="1:7" ht="13.5">
      <c r="A31" s="50">
        <v>2</v>
      </c>
      <c r="B31" s="131" t="s">
        <v>33</v>
      </c>
      <c r="C31" s="97">
        <v>320</v>
      </c>
      <c r="D31" s="29"/>
      <c r="E31" s="54">
        <v>167788377773</v>
      </c>
      <c r="F31" s="55">
        <v>204308937567</v>
      </c>
      <c r="G31" s="30"/>
    </row>
    <row r="32" spans="1:7" ht="13.5">
      <c r="A32" s="49" t="s">
        <v>34</v>
      </c>
      <c r="B32" s="132" t="s">
        <v>35</v>
      </c>
      <c r="C32" s="98">
        <v>400</v>
      </c>
      <c r="D32" s="29"/>
      <c r="E32" s="52">
        <f>E33+E43</f>
        <v>162792779182</v>
      </c>
      <c r="F32" s="53">
        <f>F33</f>
        <v>155163414508</v>
      </c>
      <c r="G32" s="30"/>
    </row>
    <row r="33" spans="1:7" ht="13.5">
      <c r="A33" s="49">
        <v>1</v>
      </c>
      <c r="B33" s="131" t="s">
        <v>35</v>
      </c>
      <c r="C33" s="98">
        <v>410</v>
      </c>
      <c r="D33" s="29">
        <v>18</v>
      </c>
      <c r="E33" s="52">
        <f>SUM(E34:E41)</f>
        <v>162792779182</v>
      </c>
      <c r="F33" s="53">
        <f>SUM(F34:F41)</f>
        <v>155163414508</v>
      </c>
      <c r="G33" s="30"/>
    </row>
    <row r="34" spans="1:7" ht="13.5">
      <c r="A34" s="50"/>
      <c r="B34" s="135" t="s">
        <v>36</v>
      </c>
      <c r="C34" s="102">
        <v>411</v>
      </c>
      <c r="D34" s="58">
        <v>18</v>
      </c>
      <c r="E34" s="56">
        <v>125000000000</v>
      </c>
      <c r="F34" s="57">
        <v>125000000000</v>
      </c>
      <c r="G34" s="30"/>
    </row>
    <row r="35" spans="1:7" ht="13.5">
      <c r="A35" s="50"/>
      <c r="B35" s="135" t="s">
        <v>37</v>
      </c>
      <c r="C35" s="102">
        <v>412</v>
      </c>
      <c r="D35" s="58">
        <v>18</v>
      </c>
      <c r="E35" s="56">
        <v>10000000000</v>
      </c>
      <c r="F35" s="57">
        <v>10000000000</v>
      </c>
      <c r="G35" s="30"/>
    </row>
    <row r="36" spans="1:7" ht="13.5">
      <c r="A36" s="50"/>
      <c r="B36" s="135" t="s">
        <v>38</v>
      </c>
      <c r="C36" s="102"/>
      <c r="D36" s="58"/>
      <c r="E36" s="56"/>
      <c r="F36" s="57"/>
      <c r="G36" s="30"/>
    </row>
    <row r="37" spans="1:7" ht="13.5">
      <c r="A37" s="50"/>
      <c r="B37" s="135" t="s">
        <v>39</v>
      </c>
      <c r="C37" s="102">
        <v>413</v>
      </c>
      <c r="D37" s="58"/>
      <c r="E37" s="56"/>
      <c r="F37" s="57"/>
      <c r="G37" s="30"/>
    </row>
    <row r="38" spans="1:7" ht="27">
      <c r="A38" s="50"/>
      <c r="B38" s="135" t="s">
        <v>40</v>
      </c>
      <c r="C38" s="102">
        <v>414</v>
      </c>
      <c r="D38" s="58"/>
      <c r="E38" s="56"/>
      <c r="F38" s="57"/>
      <c r="G38" s="30"/>
    </row>
    <row r="39" spans="1:7" ht="13.5">
      <c r="A39" s="50"/>
      <c r="B39" s="135" t="s">
        <v>41</v>
      </c>
      <c r="C39" s="102">
        <v>415</v>
      </c>
      <c r="D39" s="58"/>
      <c r="E39" s="56">
        <v>-48500000</v>
      </c>
      <c r="F39" s="57"/>
      <c r="G39" s="30"/>
    </row>
    <row r="40" spans="1:7" ht="13.5">
      <c r="A40" s="50"/>
      <c r="B40" s="135" t="s">
        <v>42</v>
      </c>
      <c r="C40" s="102">
        <v>416</v>
      </c>
      <c r="D40" s="58">
        <v>18</v>
      </c>
      <c r="E40" s="56">
        <v>11784912779</v>
      </c>
      <c r="F40" s="57">
        <v>10191610698</v>
      </c>
      <c r="G40" s="30"/>
    </row>
    <row r="41" spans="1:7" ht="13.5">
      <c r="A41" s="50"/>
      <c r="B41" s="135" t="s">
        <v>43</v>
      </c>
      <c r="C41" s="102">
        <v>419</v>
      </c>
      <c r="D41" s="58">
        <v>18</v>
      </c>
      <c r="E41" s="56">
        <v>16056366403</v>
      </c>
      <c r="F41" s="57">
        <v>9971803810</v>
      </c>
      <c r="G41" s="30"/>
    </row>
    <row r="42" spans="1:7" ht="13.5">
      <c r="A42" s="50"/>
      <c r="B42" s="135" t="s">
        <v>44</v>
      </c>
      <c r="C42" s="102"/>
      <c r="D42" s="58"/>
      <c r="E42" s="56"/>
      <c r="F42" s="57"/>
      <c r="G42" s="30"/>
    </row>
    <row r="43" spans="1:7" ht="13.5">
      <c r="A43" s="49">
        <v>2</v>
      </c>
      <c r="B43" s="131" t="s">
        <v>45</v>
      </c>
      <c r="C43" s="98">
        <v>420</v>
      </c>
      <c r="D43" s="29"/>
      <c r="E43" s="52"/>
      <c r="F43" s="53"/>
      <c r="G43" s="30"/>
    </row>
    <row r="44" spans="1:7" ht="27">
      <c r="A44" s="50"/>
      <c r="B44" s="135" t="s">
        <v>46</v>
      </c>
      <c r="C44" s="97">
        <v>421</v>
      </c>
      <c r="D44" s="28"/>
      <c r="E44" s="56"/>
      <c r="F44" s="57"/>
      <c r="G44" s="30"/>
    </row>
    <row r="45" spans="1:7" ht="13.5">
      <c r="A45" s="50"/>
      <c r="B45" s="135" t="s">
        <v>47</v>
      </c>
      <c r="C45" s="97">
        <v>422</v>
      </c>
      <c r="D45" s="28"/>
      <c r="E45" s="56"/>
      <c r="F45" s="57"/>
      <c r="G45" s="30"/>
    </row>
    <row r="46" spans="1:7" ht="27">
      <c r="A46" s="50"/>
      <c r="B46" s="135" t="s">
        <v>48</v>
      </c>
      <c r="C46" s="97">
        <v>423</v>
      </c>
      <c r="D46" s="28"/>
      <c r="E46" s="56"/>
      <c r="F46" s="57"/>
      <c r="G46" s="30"/>
    </row>
    <row r="47" spans="1:7" ht="13.5">
      <c r="A47" s="59"/>
      <c r="B47" s="133"/>
      <c r="C47" s="103"/>
      <c r="D47" s="71"/>
      <c r="E47" s="62"/>
      <c r="F47" s="63"/>
      <c r="G47" s="30"/>
    </row>
    <row r="48" spans="1:7" ht="22.5" customHeight="1" thickBot="1">
      <c r="A48" s="76" t="s">
        <v>87</v>
      </c>
      <c r="B48" s="136" t="s">
        <v>49</v>
      </c>
      <c r="C48" s="104">
        <v>430</v>
      </c>
      <c r="D48" s="72"/>
      <c r="E48" s="73">
        <f>E32+E29</f>
        <v>385544506612</v>
      </c>
      <c r="F48" s="74">
        <f>F32+F29</f>
        <v>413319559565</v>
      </c>
      <c r="G48" s="30"/>
    </row>
    <row r="49" spans="1:7" ht="14.25" thickTop="1">
      <c r="A49" s="32"/>
      <c r="B49" s="33"/>
      <c r="C49" s="34"/>
      <c r="D49" s="34"/>
      <c r="E49" s="35"/>
      <c r="F49" s="35"/>
      <c r="G49" s="30"/>
    </row>
    <row r="50" spans="1:7" ht="13.5">
      <c r="A50" s="32"/>
      <c r="B50" s="33"/>
      <c r="C50" s="34"/>
      <c r="D50" s="34"/>
      <c r="E50" s="35"/>
      <c r="F50" s="35"/>
      <c r="G50" s="30"/>
    </row>
    <row r="51" spans="1:8" ht="17.25">
      <c r="A51" s="36" t="s">
        <v>50</v>
      </c>
      <c r="B51" s="36"/>
      <c r="C51" s="36"/>
      <c r="D51" s="36"/>
      <c r="E51" s="36"/>
      <c r="F51" s="36"/>
      <c r="G51" s="78"/>
      <c r="H51" s="1"/>
    </row>
    <row r="52" spans="1:8" ht="18" thickBot="1">
      <c r="A52" s="1"/>
      <c r="B52" s="1"/>
      <c r="C52" s="1"/>
      <c r="D52" s="1"/>
      <c r="E52" s="1"/>
      <c r="F52" s="1"/>
      <c r="G52" s="78"/>
      <c r="H52" s="1"/>
    </row>
    <row r="53" spans="1:8" ht="18" thickTop="1">
      <c r="A53" s="143" t="s">
        <v>4</v>
      </c>
      <c r="B53" s="141" t="s">
        <v>51</v>
      </c>
      <c r="C53" s="93" t="s">
        <v>52</v>
      </c>
      <c r="D53" s="82"/>
      <c r="E53" s="83" t="s">
        <v>93</v>
      </c>
      <c r="F53" s="84" t="s">
        <v>88</v>
      </c>
      <c r="G53" s="78"/>
      <c r="H53" s="1"/>
    </row>
    <row r="54" spans="1:8" ht="18" thickBot="1">
      <c r="A54" s="144"/>
      <c r="B54" s="142"/>
      <c r="C54" s="94"/>
      <c r="D54" s="90"/>
      <c r="E54" s="91" t="s">
        <v>9</v>
      </c>
      <c r="F54" s="92" t="s">
        <v>9</v>
      </c>
      <c r="G54" s="79"/>
      <c r="H54" s="1"/>
    </row>
    <row r="55" spans="1:8" ht="29.25" thickTop="1">
      <c r="A55" s="89" t="s">
        <v>53</v>
      </c>
      <c r="B55" s="105" t="s">
        <v>54</v>
      </c>
      <c r="C55" s="111" t="s">
        <v>55</v>
      </c>
      <c r="D55" s="112"/>
      <c r="E55" s="113">
        <f>SUM(E57)</f>
        <v>28237311994</v>
      </c>
      <c r="F55" s="114">
        <f>SUM(F57)</f>
        <v>83231062894</v>
      </c>
      <c r="G55" s="79"/>
      <c r="H55" s="1"/>
    </row>
    <row r="56" spans="1:8" ht="17.25">
      <c r="A56" s="85" t="s">
        <v>56</v>
      </c>
      <c r="B56" s="106" t="s">
        <v>57</v>
      </c>
      <c r="C56" s="115" t="s">
        <v>58</v>
      </c>
      <c r="D56" s="116"/>
      <c r="E56" s="116"/>
      <c r="F56" s="117">
        <f>E56</f>
        <v>0</v>
      </c>
      <c r="G56" s="79"/>
      <c r="H56" s="1"/>
    </row>
    <row r="57" spans="1:8" ht="28.5">
      <c r="A57" s="85" t="s">
        <v>59</v>
      </c>
      <c r="B57" s="106" t="s">
        <v>60</v>
      </c>
      <c r="C57" s="115">
        <v>10</v>
      </c>
      <c r="D57" s="116"/>
      <c r="E57" s="116">
        <v>28237311994</v>
      </c>
      <c r="F57" s="117">
        <f>38052489300+16941261600+E57</f>
        <v>83231062894</v>
      </c>
      <c r="G57" s="79"/>
      <c r="H57" s="1"/>
    </row>
    <row r="58" spans="1:8" ht="17.25">
      <c r="A58" s="85" t="s">
        <v>61</v>
      </c>
      <c r="B58" s="106" t="s">
        <v>62</v>
      </c>
      <c r="C58" s="115">
        <v>11</v>
      </c>
      <c r="D58" s="116"/>
      <c r="E58" s="116">
        <v>10116864925</v>
      </c>
      <c r="F58" s="117">
        <f>19945420517+8828170541+E58</f>
        <v>38890455983</v>
      </c>
      <c r="G58" s="37"/>
      <c r="H58" s="1"/>
    </row>
    <row r="59" spans="1:8" ht="28.5">
      <c r="A59" s="85" t="s">
        <v>63</v>
      </c>
      <c r="B59" s="106" t="s">
        <v>64</v>
      </c>
      <c r="C59" s="115">
        <v>20</v>
      </c>
      <c r="D59" s="116"/>
      <c r="E59" s="118">
        <f>E55-E58</f>
        <v>18120447069</v>
      </c>
      <c r="F59" s="119">
        <f>F55-F58</f>
        <v>44340606911</v>
      </c>
      <c r="G59" s="37"/>
      <c r="H59" s="1"/>
    </row>
    <row r="60" spans="1:8" ht="28.5">
      <c r="A60" s="85" t="s">
        <v>65</v>
      </c>
      <c r="B60" s="106" t="s">
        <v>66</v>
      </c>
      <c r="C60" s="115">
        <v>21</v>
      </c>
      <c r="D60" s="116"/>
      <c r="E60" s="116">
        <v>2573285154</v>
      </c>
      <c r="F60" s="117">
        <f>2335534985+1474384644+E60</f>
        <v>6383204783</v>
      </c>
      <c r="G60" s="37"/>
      <c r="H60" s="1"/>
    </row>
    <row r="61" spans="1:8" ht="17.25">
      <c r="A61" s="85" t="s">
        <v>67</v>
      </c>
      <c r="B61" s="106" t="s">
        <v>68</v>
      </c>
      <c r="C61" s="115">
        <v>22</v>
      </c>
      <c r="D61" s="116"/>
      <c r="E61" s="116">
        <v>3722025978</v>
      </c>
      <c r="F61" s="117">
        <f>10185927700+5851648865+E61</f>
        <v>19759602543</v>
      </c>
      <c r="G61" s="37"/>
      <c r="H61" s="1"/>
    </row>
    <row r="62" spans="1:8" ht="17.25">
      <c r="A62" s="85"/>
      <c r="B62" s="107" t="s">
        <v>69</v>
      </c>
      <c r="C62" s="115">
        <v>23</v>
      </c>
      <c r="D62" s="116"/>
      <c r="E62" s="120">
        <v>3722025978</v>
      </c>
      <c r="F62" s="121">
        <f>7921677114+4433898865+E62</f>
        <v>16077601957</v>
      </c>
      <c r="G62" s="37"/>
      <c r="H62" s="1"/>
    </row>
    <row r="63" spans="1:8" ht="17.25">
      <c r="A63" s="85" t="s">
        <v>70</v>
      </c>
      <c r="B63" s="106" t="s">
        <v>71</v>
      </c>
      <c r="C63" s="115">
        <v>24</v>
      </c>
      <c r="D63" s="116"/>
      <c r="E63" s="116"/>
      <c r="F63" s="117"/>
      <c r="G63" s="37"/>
      <c r="H63" s="1"/>
    </row>
    <row r="64" spans="1:8" ht="13.5">
      <c r="A64" s="85" t="s">
        <v>72</v>
      </c>
      <c r="B64" s="106" t="s">
        <v>73</v>
      </c>
      <c r="C64" s="115">
        <v>25</v>
      </c>
      <c r="D64" s="116"/>
      <c r="E64" s="116">
        <v>1078685425</v>
      </c>
      <c r="F64" s="117">
        <f>2351405944+973021861+E64</f>
        <v>4403113230</v>
      </c>
      <c r="G64" s="37"/>
      <c r="H64" s="1"/>
    </row>
    <row r="65" spans="1:8" ht="27">
      <c r="A65" s="85" t="s">
        <v>74</v>
      </c>
      <c r="B65" s="108" t="s">
        <v>75</v>
      </c>
      <c r="C65" s="115">
        <v>30</v>
      </c>
      <c r="D65" s="116"/>
      <c r="E65" s="118">
        <f>E59+E60-E61-E63-E64</f>
        <v>15893020820</v>
      </c>
      <c r="F65" s="119">
        <f>F59+F60-F61-F63-F64</f>
        <v>26561095921</v>
      </c>
      <c r="G65" s="37"/>
      <c r="H65" s="1"/>
    </row>
    <row r="66" spans="1:8" s="38" customFormat="1" ht="16.5">
      <c r="A66" s="85">
        <v>11</v>
      </c>
      <c r="B66" s="106" t="s">
        <v>76</v>
      </c>
      <c r="C66" s="115">
        <v>31</v>
      </c>
      <c r="D66" s="116"/>
      <c r="E66" s="116">
        <v>15830460</v>
      </c>
      <c r="F66" s="117">
        <f>148720000+E66</f>
        <v>164550460</v>
      </c>
      <c r="G66" s="37"/>
      <c r="H66" s="1"/>
    </row>
    <row r="67" spans="1:8" s="38" customFormat="1" ht="16.5">
      <c r="A67" s="85">
        <v>12</v>
      </c>
      <c r="B67" s="106" t="s">
        <v>77</v>
      </c>
      <c r="C67" s="115">
        <v>32</v>
      </c>
      <c r="D67" s="116"/>
      <c r="E67" s="116">
        <v>10000000</v>
      </c>
      <c r="F67" s="117">
        <f>123577091+E67</f>
        <v>133577091</v>
      </c>
      <c r="G67" s="37"/>
      <c r="H67" s="1"/>
    </row>
    <row r="68" spans="1:8" s="38" customFormat="1" ht="16.5">
      <c r="A68" s="86">
        <v>13</v>
      </c>
      <c r="B68" s="108" t="s">
        <v>78</v>
      </c>
      <c r="C68" s="122">
        <v>40</v>
      </c>
      <c r="D68" s="118"/>
      <c r="E68" s="118">
        <f>E66-E67</f>
        <v>5830460</v>
      </c>
      <c r="F68" s="119">
        <f>F66-F67</f>
        <v>30973369</v>
      </c>
      <c r="G68" s="37"/>
      <c r="H68" s="1"/>
    </row>
    <row r="69" spans="1:8" s="46" customFormat="1" ht="28.5">
      <c r="A69" s="86">
        <v>14</v>
      </c>
      <c r="B69" s="108" t="s">
        <v>79</v>
      </c>
      <c r="C69" s="122">
        <v>50</v>
      </c>
      <c r="D69" s="118"/>
      <c r="E69" s="118">
        <f>E65+E68</f>
        <v>15898851280</v>
      </c>
      <c r="F69" s="119">
        <f>F65+F68</f>
        <v>26592069290</v>
      </c>
      <c r="G69" s="45"/>
      <c r="H69" s="36"/>
    </row>
    <row r="70" spans="1:8" s="38" customFormat="1" ht="28.5">
      <c r="A70" s="85">
        <v>15</v>
      </c>
      <c r="B70" s="106" t="s">
        <v>80</v>
      </c>
      <c r="C70" s="115">
        <v>51</v>
      </c>
      <c r="D70" s="116"/>
      <c r="E70" s="116">
        <v>3957615</v>
      </c>
      <c r="F70" s="117">
        <f>-349574388+5155000+E70</f>
        <v>-340461773</v>
      </c>
      <c r="G70" s="37"/>
      <c r="H70" s="1"/>
    </row>
    <row r="71" spans="1:8" s="38" customFormat="1" ht="16.5">
      <c r="A71" s="86">
        <v>16</v>
      </c>
      <c r="B71" s="108" t="s">
        <v>81</v>
      </c>
      <c r="C71" s="122">
        <v>60</v>
      </c>
      <c r="D71" s="118"/>
      <c r="E71" s="118">
        <f>E69-E70</f>
        <v>15894893665</v>
      </c>
      <c r="F71" s="119">
        <f>F69-F70</f>
        <v>26932531063</v>
      </c>
      <c r="G71" s="1"/>
      <c r="H71" s="1"/>
    </row>
    <row r="72" spans="1:8" s="38" customFormat="1" ht="16.5">
      <c r="A72" s="87" t="s">
        <v>82</v>
      </c>
      <c r="B72" s="109" t="s">
        <v>83</v>
      </c>
      <c r="C72" s="123"/>
      <c r="D72" s="60"/>
      <c r="E72" s="124">
        <f>E71/12500000</f>
        <v>1271.5914932</v>
      </c>
      <c r="F72" s="125">
        <f>F71/12500000</f>
        <v>2154.60248504</v>
      </c>
      <c r="G72" s="1"/>
      <c r="H72" s="1"/>
    </row>
    <row r="73" spans="1:8" ht="14.25" thickBot="1">
      <c r="A73" s="88" t="s">
        <v>84</v>
      </c>
      <c r="B73" s="110" t="s">
        <v>85</v>
      </c>
      <c r="C73" s="126"/>
      <c r="D73" s="127"/>
      <c r="E73" s="128"/>
      <c r="F73" s="129"/>
      <c r="G73" s="1"/>
      <c r="H73" s="1"/>
    </row>
    <row r="74" spans="1:8" ht="14.25" thickTop="1">
      <c r="A74" s="1"/>
      <c r="B74" s="1"/>
      <c r="C74" s="1"/>
      <c r="D74" s="1"/>
      <c r="E74" s="39"/>
      <c r="F74" s="39"/>
      <c r="G74" s="1"/>
      <c r="H74" s="1"/>
    </row>
    <row r="75" spans="1:8" ht="13.5">
      <c r="A75" s="1"/>
      <c r="B75" s="1"/>
      <c r="C75" s="1"/>
      <c r="D75" s="1"/>
      <c r="E75" s="40" t="s">
        <v>91</v>
      </c>
      <c r="F75" s="1"/>
      <c r="G75" s="1"/>
      <c r="H75" s="1"/>
    </row>
    <row r="76" spans="1:8" ht="13.5">
      <c r="A76" s="1"/>
      <c r="B76" s="1"/>
      <c r="C76" s="1"/>
      <c r="D76" s="1"/>
      <c r="E76" s="41" t="s">
        <v>86</v>
      </c>
      <c r="F76" s="41"/>
      <c r="G76" s="1"/>
      <c r="H76" s="1"/>
    </row>
    <row r="77" spans="1:8" ht="13.5">
      <c r="A77" s="1"/>
      <c r="B77" s="1"/>
      <c r="C77" s="1"/>
      <c r="D77" s="1"/>
      <c r="E77" s="41" t="s">
        <v>92</v>
      </c>
      <c r="F77" s="41"/>
      <c r="G77" s="1"/>
      <c r="H77" s="1"/>
    </row>
    <row r="78" spans="1:8" ht="14.25">
      <c r="A78" s="1"/>
      <c r="B78" s="1"/>
      <c r="C78" s="1"/>
      <c r="D78" s="1"/>
      <c r="E78" s="147" t="s">
        <v>94</v>
      </c>
      <c r="F78" s="147"/>
      <c r="G78" s="1"/>
      <c r="H78" s="1"/>
    </row>
    <row r="79" spans="1:8" ht="13.5">
      <c r="A79" s="1"/>
      <c r="B79" s="1"/>
      <c r="C79" s="1"/>
      <c r="D79" s="1"/>
      <c r="E79" s="41"/>
      <c r="F79" s="41"/>
      <c r="G79" s="1"/>
      <c r="H79" s="1"/>
    </row>
    <row r="80" spans="1:8" ht="13.5">
      <c r="A80" s="1"/>
      <c r="B80" s="1"/>
      <c r="C80" s="1"/>
      <c r="D80" s="1"/>
      <c r="E80" s="1"/>
      <c r="F80" s="1"/>
      <c r="G80" s="1"/>
      <c r="H80" s="1"/>
    </row>
    <row r="81" spans="1:8" ht="13.5">
      <c r="A81" s="1"/>
      <c r="B81" s="1"/>
      <c r="C81" s="1"/>
      <c r="D81" s="1"/>
      <c r="E81" s="1"/>
      <c r="F81" s="1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1"/>
      <c r="F84" s="1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6" ht="13.5">
      <c r="A86" s="1"/>
      <c r="B86" s="1"/>
      <c r="C86" s="1"/>
      <c r="D86" s="1"/>
      <c r="E86" s="1"/>
      <c r="F86" s="1"/>
    </row>
  </sheetData>
  <sheetProtection/>
  <mergeCells count="5">
    <mergeCell ref="B9:B10"/>
    <mergeCell ref="A9:A10"/>
    <mergeCell ref="B53:B54"/>
    <mergeCell ref="A53:A54"/>
    <mergeCell ref="C9:C10"/>
  </mergeCells>
  <printOptions horizontalCentered="1"/>
  <pageMargins left="0.75" right="0" top="0.54" bottom="1" header="0.1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andongnhi</cp:lastModifiedBy>
  <cp:lastPrinted>2010-10-07T09:55:56Z</cp:lastPrinted>
  <dcterms:created xsi:type="dcterms:W3CDTF">2008-09-29T02:44:03Z</dcterms:created>
  <dcterms:modified xsi:type="dcterms:W3CDTF">2015-11-19T07:49:24Z</dcterms:modified>
  <cp:category/>
  <cp:version/>
  <cp:contentType/>
  <cp:contentStatus/>
</cp:coreProperties>
</file>